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<sst xmlns="http://schemas.openxmlformats.org/spreadsheetml/2006/main" count="113" uniqueCount="23">
  <si>
    <t>Decision</t>
  </si>
  <si>
    <t>Probability</t>
  </si>
  <si>
    <t>Probability Distribution</t>
  </si>
  <si>
    <t>Actual</t>
  </si>
  <si>
    <t>Won</t>
  </si>
  <si>
    <t>Bookmaker  Odds</t>
  </si>
  <si>
    <t>Accuracy</t>
  </si>
  <si>
    <t>RecallAll</t>
  </si>
  <si>
    <t>F(0.5)All</t>
  </si>
  <si>
    <t>G(0.5)All</t>
  </si>
  <si>
    <t>PrecisionAll</t>
  </si>
  <si>
    <t>Predicted</t>
  </si>
  <si>
    <t xml:space="preserve">  Input Areas are designated in inverse blue like this</t>
  </si>
  <si>
    <t>Weighted</t>
  </si>
  <si>
    <t>Precision</t>
  </si>
  <si>
    <t>IPrecision</t>
  </si>
  <si>
    <t>Recall</t>
  </si>
  <si>
    <t>IRecall</t>
  </si>
  <si>
    <t>F(0.5)</t>
  </si>
  <si>
    <t>G(0.5)</t>
  </si>
  <si>
    <t>IF(0.5)</t>
  </si>
  <si>
    <t>IG(0.5)</t>
  </si>
  <si>
    <t>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</si>
</sst>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0.00000000000000%"/>
    <numFmt numFmtId="174" formatCode="&quot;$&quot;#,##0.00"/>
    <numFmt numFmtId="175" formatCode="0.0%"/>
    <numFmt numFmtId="176" formatCode="0.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3"/>
      <name val="Arial"/>
      <family val="2"/>
    </font>
    <font>
      <b/>
      <i/>
      <sz val="9"/>
      <color indexed="43"/>
      <name val="Arial"/>
      <family val="2"/>
    </font>
    <font>
      <sz val="9"/>
      <color indexed="51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0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174" fontId="1" fillId="3" borderId="0" xfId="0" applyNumberFormat="1" applyFont="1" applyFill="1" applyBorder="1" applyAlignment="1">
      <alignment/>
    </xf>
    <xf numFmtId="174" fontId="1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9" fontId="1" fillId="5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9" fontId="1" fillId="4" borderId="0" xfId="0" applyNumberFormat="1" applyFont="1" applyFill="1" applyBorder="1" applyAlignment="1">
      <alignment/>
    </xf>
    <xf numFmtId="9" fontId="2" fillId="4" borderId="0" xfId="0" applyNumberFormat="1" applyFont="1" applyFill="1" applyBorder="1" applyAlignment="1">
      <alignment horizontal="center"/>
    </xf>
    <xf numFmtId="9" fontId="2" fillId="6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9" fontId="2" fillId="7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0" fontId="1" fillId="6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7" borderId="0" xfId="0" applyNumberFormat="1" applyFont="1" applyFill="1" applyBorder="1" applyAlignment="1">
      <alignment/>
    </xf>
    <xf numFmtId="9" fontId="3" fillId="8" borderId="0" xfId="0" applyNumberFormat="1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1" fillId="2" borderId="0" xfId="0" applyNumberFormat="1" applyFont="1" applyFill="1" applyBorder="1" applyAlignment="1">
      <alignment/>
    </xf>
    <xf numFmtId="174" fontId="1" fillId="5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7109375" style="1" customWidth="1"/>
    <col min="2" max="3" width="9.140625" style="1" customWidth="1"/>
    <col min="4" max="4" width="8.7109375" style="1" customWidth="1"/>
    <col min="5" max="5" width="8.28125" style="1" customWidth="1"/>
    <col min="6" max="6" width="12.57421875" style="1" customWidth="1"/>
    <col min="7" max="8" width="10.7109375" style="2" customWidth="1"/>
    <col min="9" max="9" width="10.7109375" style="1" customWidth="1"/>
    <col min="10" max="16384" width="9.140625" style="1" customWidth="1"/>
  </cols>
  <sheetData>
    <row r="1" spans="1:18" ht="12.75" thickBot="1">
      <c r="A1" s="31">
        <v>100</v>
      </c>
      <c r="B1" s="26" t="s">
        <v>22</v>
      </c>
      <c r="C1" s="22" t="s">
        <v>2</v>
      </c>
      <c r="D1" s="22"/>
      <c r="E1" s="22"/>
      <c r="F1" s="34" t="s">
        <v>12</v>
      </c>
      <c r="G1" s="35"/>
      <c r="H1" s="35"/>
      <c r="I1" s="35"/>
      <c r="J1" s="36"/>
      <c r="K1" s="16"/>
      <c r="L1" s="16"/>
      <c r="M1" s="16"/>
      <c r="N1" s="16"/>
      <c r="O1" s="16"/>
      <c r="P1" s="16"/>
      <c r="Q1" s="16"/>
      <c r="R1" s="16"/>
    </row>
    <row r="2" spans="1:18" ht="12">
      <c r="A2" s="26"/>
      <c r="B2" s="15">
        <v>0</v>
      </c>
      <c r="C2" s="30">
        <v>0.7</v>
      </c>
      <c r="D2" s="4">
        <v>0.3</v>
      </c>
      <c r="E2" s="6" t="s">
        <v>11</v>
      </c>
      <c r="F2" s="33" t="s">
        <v>10</v>
      </c>
      <c r="G2" s="20" t="s">
        <v>14</v>
      </c>
      <c r="H2" s="20" t="s">
        <v>15</v>
      </c>
      <c r="I2" s="3"/>
      <c r="J2" s="16"/>
      <c r="K2" s="16"/>
      <c r="L2" s="16"/>
      <c r="M2" s="16"/>
      <c r="N2" s="16"/>
      <c r="O2" s="16"/>
      <c r="P2" s="16"/>
      <c r="Q2" s="16"/>
      <c r="R2" s="16"/>
    </row>
    <row r="3" spans="1:18" ht="12">
      <c r="A3" s="22" t="s">
        <v>0</v>
      </c>
      <c r="B3" s="30">
        <v>0.8</v>
      </c>
      <c r="C3" s="11">
        <f>C2*B3*$A$1</f>
        <v>55.99999999999999</v>
      </c>
      <c r="D3" s="12">
        <f>$A$1*B3-C3</f>
        <v>24.000000000000007</v>
      </c>
      <c r="E3" s="5">
        <f>SUM(C3:D3)</f>
        <v>80</v>
      </c>
      <c r="F3" s="3"/>
      <c r="G3" s="19">
        <f>C3/$E3</f>
        <v>0.7</v>
      </c>
      <c r="H3" s="8"/>
      <c r="I3" s="3"/>
      <c r="J3" s="16"/>
      <c r="K3" s="16"/>
      <c r="L3" s="16"/>
      <c r="M3" s="16"/>
      <c r="N3" s="16"/>
      <c r="O3" s="16"/>
      <c r="P3" s="16"/>
      <c r="Q3" s="16"/>
      <c r="R3" s="16"/>
    </row>
    <row r="4" spans="1:18" ht="12">
      <c r="A4" s="22" t="s">
        <v>1</v>
      </c>
      <c r="B4" s="4">
        <f>1-B3</f>
        <v>0.19999999999999996</v>
      </c>
      <c r="C4" s="12">
        <f>$A$1*C2-C3</f>
        <v>14.000000000000007</v>
      </c>
      <c r="D4" s="11">
        <f>$A1*D2-D3</f>
        <v>5.999999999999993</v>
      </c>
      <c r="E4" s="5">
        <f>SUM(C4:D4)</f>
        <v>20</v>
      </c>
      <c r="F4" s="3"/>
      <c r="G4" s="8"/>
      <c r="H4" s="19">
        <f>D4/$E4</f>
        <v>0.29999999999999966</v>
      </c>
      <c r="I4" s="3"/>
      <c r="J4" s="16"/>
      <c r="K4" s="16"/>
      <c r="L4" s="16"/>
      <c r="M4" s="16"/>
      <c r="N4" s="16"/>
      <c r="O4" s="16"/>
      <c r="P4" s="16"/>
      <c r="Q4" s="16"/>
      <c r="R4" s="16"/>
    </row>
    <row r="5" spans="1:18" ht="12">
      <c r="A5" s="26"/>
      <c r="B5" s="6" t="s">
        <v>3</v>
      </c>
      <c r="C5" s="5">
        <f>SUM(C3:C4)</f>
        <v>70</v>
      </c>
      <c r="D5" s="5">
        <f>SUM(D3:D4)</f>
        <v>30</v>
      </c>
      <c r="E5" s="5">
        <f>SUM(E3:E4)</f>
        <v>100</v>
      </c>
      <c r="F5" s="32" t="s">
        <v>6</v>
      </c>
      <c r="G5" s="8"/>
      <c r="H5" s="8"/>
      <c r="I5" s="3"/>
      <c r="J5" s="16"/>
      <c r="K5" s="16"/>
      <c r="L5" s="16"/>
      <c r="M5" s="16"/>
      <c r="N5" s="16"/>
      <c r="O5" s="16"/>
      <c r="P5" s="16"/>
      <c r="Q5" s="16"/>
      <c r="R5" s="16"/>
    </row>
    <row r="6" spans="1:18" s="2" customFormat="1" ht="12">
      <c r="A6" s="8"/>
      <c r="B6" s="20" t="s">
        <v>7</v>
      </c>
      <c r="C6" s="8"/>
      <c r="D6" s="8"/>
      <c r="E6" s="8"/>
      <c r="F6" s="19">
        <f>(C3+D4)/$A$1</f>
        <v>0.6199999999999999</v>
      </c>
      <c r="G6" s="21" t="s">
        <v>18</v>
      </c>
      <c r="H6" s="21" t="s">
        <v>20</v>
      </c>
      <c r="I6" s="23" t="s">
        <v>8</v>
      </c>
      <c r="J6" s="17"/>
      <c r="K6" s="17"/>
      <c r="L6" s="18"/>
      <c r="M6" s="17"/>
      <c r="N6" s="17"/>
      <c r="O6" s="17"/>
      <c r="P6" s="17"/>
      <c r="Q6" s="17"/>
      <c r="R6" s="17"/>
    </row>
    <row r="7" spans="1:18" s="2" customFormat="1" ht="12">
      <c r="A7" s="8"/>
      <c r="B7" s="20" t="s">
        <v>16</v>
      </c>
      <c r="C7" s="19">
        <f>C3/C$5</f>
        <v>0.7999999999999999</v>
      </c>
      <c r="D7" s="8"/>
      <c r="E7" s="8"/>
      <c r="F7" s="21" t="s">
        <v>18</v>
      </c>
      <c r="G7" s="27">
        <f>2*G3*C7/(G3+C7)</f>
        <v>0.7466666666666666</v>
      </c>
      <c r="H7" s="7"/>
      <c r="I7" s="8"/>
      <c r="J7" s="17"/>
      <c r="K7" s="17"/>
      <c r="L7" s="17"/>
      <c r="M7" s="17"/>
      <c r="N7" s="17"/>
      <c r="O7" s="17"/>
      <c r="P7" s="17"/>
      <c r="Q7" s="17"/>
      <c r="R7" s="17"/>
    </row>
    <row r="8" spans="1:18" s="2" customFormat="1" ht="12">
      <c r="A8" s="8"/>
      <c r="B8" s="20" t="s">
        <v>17</v>
      </c>
      <c r="C8" s="8"/>
      <c r="D8" s="19">
        <f>D4/D$5</f>
        <v>0.19999999999999976</v>
      </c>
      <c r="E8" s="8"/>
      <c r="F8" s="21" t="s">
        <v>18</v>
      </c>
      <c r="G8" s="7"/>
      <c r="H8" s="27">
        <f>2*H4*D8/(H4+D8)</f>
        <v>0.2399999999999997</v>
      </c>
      <c r="I8" s="28"/>
      <c r="J8" s="17"/>
      <c r="K8" s="17"/>
      <c r="L8" s="17"/>
      <c r="M8" s="17"/>
      <c r="N8" s="17"/>
      <c r="O8" s="17"/>
      <c r="P8" s="17"/>
      <c r="Q8" s="17"/>
      <c r="R8" s="17"/>
    </row>
    <row r="9" spans="1:18" ht="12">
      <c r="A9" s="3"/>
      <c r="B9" s="3"/>
      <c r="C9" s="25" t="s">
        <v>5</v>
      </c>
      <c r="D9" s="14"/>
      <c r="E9" s="15">
        <f>$E13/$A1*($C10+$D10)</f>
        <v>0</v>
      </c>
      <c r="F9" s="23" t="s">
        <v>8</v>
      </c>
      <c r="G9" s="8"/>
      <c r="H9" s="8"/>
      <c r="I9" s="27">
        <f>2*G7*H8/(G7+H8)</f>
        <v>0.3632432432432429</v>
      </c>
      <c r="J9" s="16"/>
      <c r="K9" s="16"/>
      <c r="L9" s="16"/>
      <c r="M9" s="16"/>
      <c r="N9" s="16"/>
      <c r="O9" s="16"/>
      <c r="P9" s="16"/>
      <c r="Q9" s="16"/>
      <c r="R9" s="16"/>
    </row>
    <row r="10" spans="1:18" ht="12">
      <c r="A10" s="3"/>
      <c r="B10" s="6" t="s">
        <v>13</v>
      </c>
      <c r="C10" s="5">
        <f>10*C2</f>
        <v>7</v>
      </c>
      <c r="D10" s="5">
        <f>10*D2</f>
        <v>3</v>
      </c>
      <c r="E10" s="6" t="s">
        <v>4</v>
      </c>
      <c r="F10" s="8"/>
      <c r="G10" s="24" t="s">
        <v>19</v>
      </c>
      <c r="H10" s="24" t="s">
        <v>21</v>
      </c>
      <c r="I10" s="24" t="s">
        <v>9</v>
      </c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">
      <c r="A11" s="3"/>
      <c r="B11" s="37">
        <f>B3*E11</f>
        <v>0</v>
      </c>
      <c r="C11" s="10">
        <f>C3/C10</f>
        <v>7.999999999999999</v>
      </c>
      <c r="D11" s="9">
        <f>-D3/D10</f>
        <v>-8.000000000000002</v>
      </c>
      <c r="E11" s="37">
        <f>SUM(C11:D11)</f>
        <v>0</v>
      </c>
      <c r="F11" s="24" t="s">
        <v>19</v>
      </c>
      <c r="G11" s="29">
        <f>SQRT(G3*C7)</f>
        <v>0.7483314773547882</v>
      </c>
      <c r="H11" s="28"/>
      <c r="I11" s="8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">
      <c r="A12" s="3"/>
      <c r="B12" s="37">
        <f>B4*E12</f>
        <v>0</v>
      </c>
      <c r="C12" s="9">
        <f>-C4/C10</f>
        <v>-2.000000000000001</v>
      </c>
      <c r="D12" s="10">
        <f>D4/D10</f>
        <v>1.9999999999999976</v>
      </c>
      <c r="E12" s="37">
        <f>SUM(C12:D12)</f>
        <v>0</v>
      </c>
      <c r="F12" s="24" t="s">
        <v>19</v>
      </c>
      <c r="G12" s="8"/>
      <c r="H12" s="29">
        <f>SQRT(H4*D8)</f>
        <v>0.24494897427831752</v>
      </c>
      <c r="I12" s="8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">
      <c r="A13" s="3"/>
      <c r="B13" s="37">
        <f>SUM(B11:B12)</f>
        <v>0</v>
      </c>
      <c r="C13" s="37">
        <f>SUM(C11:C12)</f>
        <v>5.999999999999998</v>
      </c>
      <c r="D13" s="37">
        <f>SUM(D11:D12)</f>
        <v>-6.000000000000004</v>
      </c>
      <c r="E13" s="38">
        <f>B13</f>
        <v>0</v>
      </c>
      <c r="F13" s="24" t="s">
        <v>9</v>
      </c>
      <c r="G13" s="3"/>
      <c r="H13" s="3"/>
      <c r="I13" s="29">
        <f>SQRT(G11*H12)</f>
        <v>0.4281390285856142</v>
      </c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">
      <c r="A14" s="3"/>
      <c r="B14" s="3"/>
      <c r="C14" s="3"/>
      <c r="D14" s="3"/>
      <c r="E14" s="3"/>
      <c r="F14" s="3"/>
      <c r="G14" s="8"/>
      <c r="H14" s="8"/>
      <c r="I14" s="3"/>
      <c r="J14" s="16"/>
      <c r="K14" s="16"/>
      <c r="L14" s="16"/>
      <c r="M14" s="16"/>
      <c r="N14" s="16"/>
      <c r="O14" s="16"/>
      <c r="P14" s="16"/>
      <c r="Q14" s="16"/>
      <c r="R14" s="16"/>
    </row>
    <row r="15" spans="10:18" ht="12"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">
      <c r="A16" s="5">
        <f>$A$1</f>
        <v>100</v>
      </c>
      <c r="B16" s="26" t="s">
        <v>22</v>
      </c>
      <c r="C16" s="22" t="s">
        <v>2</v>
      </c>
      <c r="D16" s="22"/>
      <c r="E16" s="22"/>
      <c r="F16" s="3"/>
      <c r="G16" s="8"/>
      <c r="H16" s="8"/>
      <c r="I16" s="3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">
      <c r="A17" s="26"/>
      <c r="B17" s="15">
        <v>1</v>
      </c>
      <c r="C17" s="4">
        <f>C$2</f>
        <v>0.7</v>
      </c>
      <c r="D17" s="4">
        <f>D$2</f>
        <v>0.3</v>
      </c>
      <c r="E17" s="6" t="s">
        <v>11</v>
      </c>
      <c r="F17" s="33" t="s">
        <v>10</v>
      </c>
      <c r="G17" s="20" t="s">
        <v>14</v>
      </c>
      <c r="H17" s="20" t="s">
        <v>15</v>
      </c>
      <c r="I17" s="3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">
      <c r="A18" s="22" t="s">
        <v>0</v>
      </c>
      <c r="B18" s="4">
        <f>E18/$A16</f>
        <v>0.7</v>
      </c>
      <c r="C18" s="11">
        <f>$A$16*C$17</f>
        <v>70</v>
      </c>
      <c r="D18" s="13">
        <f>$A$16*D$17-D19</f>
        <v>0</v>
      </c>
      <c r="E18" s="5">
        <f>SUM(C18:D18)</f>
        <v>70</v>
      </c>
      <c r="F18" s="3"/>
      <c r="G18" s="19">
        <f>C18/$E18</f>
        <v>1</v>
      </c>
      <c r="H18" s="8"/>
      <c r="I18" s="3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">
      <c r="A19" s="22" t="s">
        <v>1</v>
      </c>
      <c r="B19" s="4">
        <f>E19/$A16</f>
        <v>0.3</v>
      </c>
      <c r="C19" s="12">
        <f>$A$16*C$17-C18</f>
        <v>0</v>
      </c>
      <c r="D19" s="11">
        <f>$A$16*D$17</f>
        <v>30</v>
      </c>
      <c r="E19" s="5">
        <f>SUM(C19:D19)</f>
        <v>30</v>
      </c>
      <c r="F19" s="3"/>
      <c r="G19" s="8"/>
      <c r="H19" s="19">
        <f>D19/$E19</f>
        <v>1</v>
      </c>
      <c r="I19" s="3"/>
      <c r="J19" s="17"/>
      <c r="K19" s="17"/>
      <c r="L19" s="18"/>
      <c r="M19" s="17"/>
      <c r="N19" s="16"/>
      <c r="O19" s="16"/>
      <c r="P19" s="16"/>
      <c r="Q19" s="16"/>
      <c r="R19" s="16"/>
    </row>
    <row r="20" spans="1:18" ht="12">
      <c r="A20" s="26"/>
      <c r="B20" s="6" t="s">
        <v>3</v>
      </c>
      <c r="C20" s="5">
        <f>SUM(C18:C19)</f>
        <v>70</v>
      </c>
      <c r="D20" s="5">
        <f>SUM(D18:D19)</f>
        <v>30</v>
      </c>
      <c r="E20" s="5">
        <f>SUM(E18:E19)</f>
        <v>100</v>
      </c>
      <c r="F20" s="32" t="s">
        <v>6</v>
      </c>
      <c r="G20" s="8"/>
      <c r="H20" s="8"/>
      <c r="I20" s="3"/>
      <c r="J20" s="17"/>
      <c r="K20" s="17"/>
      <c r="L20" s="17"/>
      <c r="M20" s="17"/>
      <c r="N20" s="16"/>
      <c r="O20" s="16"/>
      <c r="P20" s="16"/>
      <c r="Q20" s="16"/>
      <c r="R20" s="16"/>
    </row>
    <row r="21" spans="1:18" ht="12">
      <c r="A21" s="8"/>
      <c r="B21" s="20" t="s">
        <v>7</v>
      </c>
      <c r="C21" s="8"/>
      <c r="D21" s="8"/>
      <c r="E21" s="8"/>
      <c r="F21" s="19">
        <f>(C18+D19)/$A$1</f>
        <v>1</v>
      </c>
      <c r="G21" s="21" t="s">
        <v>18</v>
      </c>
      <c r="H21" s="21" t="s">
        <v>20</v>
      </c>
      <c r="I21" s="23" t="s">
        <v>8</v>
      </c>
      <c r="J21" s="17"/>
      <c r="K21" s="17"/>
      <c r="L21" s="17"/>
      <c r="M21" s="17"/>
      <c r="N21" s="16"/>
      <c r="O21" s="16"/>
      <c r="P21" s="16"/>
      <c r="Q21" s="16"/>
      <c r="R21" s="16"/>
    </row>
    <row r="22" spans="1:18" ht="12">
      <c r="A22" s="8"/>
      <c r="B22" s="20" t="s">
        <v>16</v>
      </c>
      <c r="C22" s="19">
        <f>C18/C$5</f>
        <v>1</v>
      </c>
      <c r="D22" s="8"/>
      <c r="E22" s="8"/>
      <c r="F22" s="21" t="s">
        <v>18</v>
      </c>
      <c r="G22" s="27">
        <f>2*G18*C22/(G18+C22)</f>
        <v>1</v>
      </c>
      <c r="H22" s="7"/>
      <c r="I22" s="8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">
      <c r="A23" s="8"/>
      <c r="B23" s="20" t="s">
        <v>17</v>
      </c>
      <c r="C23" s="8"/>
      <c r="D23" s="19">
        <f>D19/D$5</f>
        <v>1</v>
      </c>
      <c r="E23" s="8"/>
      <c r="F23" s="21" t="s">
        <v>18</v>
      </c>
      <c r="G23" s="7"/>
      <c r="H23" s="27">
        <f>2*H19*D23/(H19+D23)</f>
        <v>1</v>
      </c>
      <c r="I23" s="28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">
      <c r="A24" s="3"/>
      <c r="B24" s="3"/>
      <c r="C24" s="25" t="s">
        <v>5</v>
      </c>
      <c r="D24" s="14"/>
      <c r="E24" s="15">
        <f>$E28/$A16*($C25+$D25)</f>
        <v>1</v>
      </c>
      <c r="F24" s="23" t="s">
        <v>8</v>
      </c>
      <c r="G24" s="8"/>
      <c r="H24" s="8"/>
      <c r="I24" s="27">
        <f>2*G22*H23/(G22+H23)</f>
        <v>1</v>
      </c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">
      <c r="A25" s="3"/>
      <c r="B25" s="6" t="s">
        <v>13</v>
      </c>
      <c r="C25" s="5">
        <f>10*C17</f>
        <v>7</v>
      </c>
      <c r="D25" s="5">
        <f>10*D17</f>
        <v>3</v>
      </c>
      <c r="E25" s="6" t="s">
        <v>4</v>
      </c>
      <c r="F25" s="8"/>
      <c r="G25" s="24" t="s">
        <v>19</v>
      </c>
      <c r="H25" s="24" t="s">
        <v>21</v>
      </c>
      <c r="I25" s="24" t="s">
        <v>9</v>
      </c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">
      <c r="A26" s="3"/>
      <c r="B26" s="37">
        <f>B18*E26</f>
        <v>7</v>
      </c>
      <c r="C26" s="10">
        <f>C18/C25</f>
        <v>10</v>
      </c>
      <c r="D26" s="9">
        <f>-D18/D25</f>
        <v>0</v>
      </c>
      <c r="E26" s="37">
        <f>SUM(C26:D26)</f>
        <v>10</v>
      </c>
      <c r="F26" s="24" t="s">
        <v>19</v>
      </c>
      <c r="G26" s="29">
        <f>SQRT(G18*C22)</f>
        <v>1</v>
      </c>
      <c r="H26" s="28"/>
      <c r="I26" s="8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">
      <c r="A27" s="3"/>
      <c r="B27" s="37">
        <f>B19*E27</f>
        <v>3</v>
      </c>
      <c r="C27" s="9">
        <f>-C19/C25</f>
        <v>0</v>
      </c>
      <c r="D27" s="10">
        <f>D19/D25</f>
        <v>10</v>
      </c>
      <c r="E27" s="37">
        <f>SUM(C27:D27)</f>
        <v>10</v>
      </c>
      <c r="F27" s="24" t="s">
        <v>19</v>
      </c>
      <c r="G27" s="8"/>
      <c r="H27" s="29">
        <f>SQRT(H19*D23)</f>
        <v>1</v>
      </c>
      <c r="I27" s="8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">
      <c r="A28" s="3"/>
      <c r="B28" s="37">
        <f>SUM(B26:B27)</f>
        <v>10</v>
      </c>
      <c r="C28" s="37">
        <f>SUM(C26:C27)</f>
        <v>10</v>
      </c>
      <c r="D28" s="37">
        <f>SUM(D26:D27)</f>
        <v>10</v>
      </c>
      <c r="E28" s="38">
        <f>B28</f>
        <v>10</v>
      </c>
      <c r="F28" s="24" t="s">
        <v>9</v>
      </c>
      <c r="G28" s="3"/>
      <c r="H28" s="3"/>
      <c r="I28" s="29">
        <f>SQRT(G26*H27)</f>
        <v>1</v>
      </c>
      <c r="J28" s="16"/>
      <c r="K28" s="16"/>
      <c r="L28" s="16"/>
      <c r="M28" s="16"/>
      <c r="N28" s="16"/>
      <c r="O28" s="16"/>
      <c r="P28" s="16"/>
      <c r="Q28" s="16"/>
      <c r="R28" s="16"/>
    </row>
    <row r="29" spans="10:18" ht="12">
      <c r="J29" s="16"/>
      <c r="K29" s="16"/>
      <c r="L29" s="16"/>
      <c r="M29" s="16"/>
      <c r="N29" s="16"/>
      <c r="O29" s="16"/>
      <c r="P29" s="16"/>
      <c r="Q29" s="16"/>
      <c r="R29" s="16"/>
    </row>
    <row r="30" spans="10:18" ht="12"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">
      <c r="A31" s="5">
        <f>$A$1</f>
        <v>100</v>
      </c>
      <c r="B31" s="26" t="s">
        <v>22</v>
      </c>
      <c r="C31" s="22" t="s">
        <v>2</v>
      </c>
      <c r="D31" s="22"/>
      <c r="E31" s="22"/>
      <c r="F31" s="3"/>
      <c r="G31" s="8"/>
      <c r="H31" s="8"/>
      <c r="I31" s="3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">
      <c r="A32" s="26"/>
      <c r="B32" s="30">
        <v>0.15</v>
      </c>
      <c r="C32" s="4">
        <f>C$2</f>
        <v>0.7</v>
      </c>
      <c r="D32" s="4">
        <f>D$2</f>
        <v>0.3</v>
      </c>
      <c r="E32" s="6" t="s">
        <v>11</v>
      </c>
      <c r="F32" s="33" t="s">
        <v>10</v>
      </c>
      <c r="G32" s="20" t="s">
        <v>14</v>
      </c>
      <c r="H32" s="20" t="s">
        <v>15</v>
      </c>
      <c r="I32" s="3"/>
      <c r="J32" s="17"/>
      <c r="K32" s="17"/>
      <c r="L32" s="18"/>
      <c r="M32" s="17"/>
      <c r="N32" s="16"/>
      <c r="O32" s="16"/>
      <c r="P32" s="16"/>
      <c r="Q32" s="16"/>
      <c r="R32" s="16"/>
    </row>
    <row r="33" spans="1:18" ht="12">
      <c r="A33" s="22" t="s">
        <v>0</v>
      </c>
      <c r="B33" s="4">
        <f>E33/$A31</f>
        <v>0.785</v>
      </c>
      <c r="C33" s="11">
        <f>IF($B32&gt;0,C$3*(1-$B32)+C$18*($B32),C$3*(1+$B32)+C$19*(-$B32))</f>
        <v>58.099999999999994</v>
      </c>
      <c r="D33" s="12">
        <f>IF($B32&gt;0,D$3*(1-$B32)+D$18*($B32),D$3*(1+$B32)+D$19*(-$B32))</f>
        <v>20.400000000000006</v>
      </c>
      <c r="E33" s="5">
        <f>SUM(C33:D33)</f>
        <v>78.5</v>
      </c>
      <c r="F33" s="3"/>
      <c r="G33" s="19">
        <f>C33/$E33</f>
        <v>0.7401273885350318</v>
      </c>
      <c r="H33" s="8"/>
      <c r="I33" s="3"/>
      <c r="J33" s="17"/>
      <c r="K33" s="17"/>
      <c r="L33" s="17"/>
      <c r="M33" s="17"/>
      <c r="N33" s="16"/>
      <c r="O33" s="16"/>
      <c r="P33" s="16"/>
      <c r="Q33" s="16"/>
      <c r="R33" s="16"/>
    </row>
    <row r="34" spans="1:18" ht="12">
      <c r="A34" s="22" t="s">
        <v>1</v>
      </c>
      <c r="B34" s="4">
        <f>E34/$A31</f>
        <v>0.215</v>
      </c>
      <c r="C34" s="12">
        <f>IF($B32&gt;0,C$4*(1-$B32)+C$19*($B32),C$4*(1+$B32)+C$18*(-$B32))</f>
        <v>11.900000000000006</v>
      </c>
      <c r="D34" s="11">
        <f>IF($B32&gt;0,D$4*(1-$B32)+D$19*($B32),D$4*(1+$B32)+D$18*(-$B32))</f>
        <v>9.599999999999994</v>
      </c>
      <c r="E34" s="5">
        <f>SUM(C34:D34)</f>
        <v>21.5</v>
      </c>
      <c r="F34" s="3"/>
      <c r="G34" s="8"/>
      <c r="H34" s="19">
        <f>D34/$E34</f>
        <v>0.44651162790697646</v>
      </c>
      <c r="I34" s="3"/>
      <c r="J34" s="17"/>
      <c r="K34" s="17"/>
      <c r="L34" s="17"/>
      <c r="M34" s="17"/>
      <c r="N34" s="16"/>
      <c r="O34" s="16"/>
      <c r="P34" s="16"/>
      <c r="Q34" s="16"/>
      <c r="R34" s="16"/>
    </row>
    <row r="35" spans="1:18" ht="12">
      <c r="A35" s="26"/>
      <c r="B35" s="6" t="s">
        <v>3</v>
      </c>
      <c r="C35" s="5">
        <f>SUM(C33:C34)</f>
        <v>70</v>
      </c>
      <c r="D35" s="5">
        <f>SUM(D33:D34)</f>
        <v>30</v>
      </c>
      <c r="E35" s="5">
        <f>SUM(E33:E34)</f>
        <v>100</v>
      </c>
      <c r="F35" s="32" t="s">
        <v>6</v>
      </c>
      <c r="G35" s="8"/>
      <c r="H35" s="8"/>
      <c r="I35" s="3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">
      <c r="A36" s="8"/>
      <c r="B36" s="20" t="s">
        <v>7</v>
      </c>
      <c r="C36" s="8"/>
      <c r="D36" s="8"/>
      <c r="E36" s="8"/>
      <c r="F36" s="19">
        <f>(C33+D34)/$A$1</f>
        <v>0.6769999999999999</v>
      </c>
      <c r="G36" s="21" t="s">
        <v>18</v>
      </c>
      <c r="H36" s="21" t="s">
        <v>20</v>
      </c>
      <c r="I36" s="23" t="s">
        <v>8</v>
      </c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">
      <c r="A37" s="8"/>
      <c r="B37" s="20" t="s">
        <v>16</v>
      </c>
      <c r="C37" s="19">
        <f>C33/C$5</f>
        <v>0.83</v>
      </c>
      <c r="D37" s="8"/>
      <c r="E37" s="8"/>
      <c r="F37" s="21" t="s">
        <v>18</v>
      </c>
      <c r="G37" s="27">
        <f>2*G33*C37/(G33+C37)</f>
        <v>0.7824915824915825</v>
      </c>
      <c r="H37" s="7"/>
      <c r="I37" s="8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">
      <c r="A38" s="8"/>
      <c r="B38" s="20" t="s">
        <v>17</v>
      </c>
      <c r="C38" s="8"/>
      <c r="D38" s="19">
        <f>D34/D$5</f>
        <v>0.3199999999999998</v>
      </c>
      <c r="E38" s="8"/>
      <c r="F38" s="21" t="s">
        <v>18</v>
      </c>
      <c r="G38" s="7"/>
      <c r="H38" s="27">
        <f>2*H34*D38/(H34+D38)</f>
        <v>0.3728155339805823</v>
      </c>
      <c r="I38" s="28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">
      <c r="A39" s="3"/>
      <c r="B39" s="3"/>
      <c r="C39" s="25" t="s">
        <v>5</v>
      </c>
      <c r="D39" s="14"/>
      <c r="E39" s="15">
        <f>$E43/$A31*($C40+$D40)</f>
        <v>0.14999999999999974</v>
      </c>
      <c r="F39" s="23" t="s">
        <v>8</v>
      </c>
      <c r="G39" s="8"/>
      <c r="H39" s="8"/>
      <c r="I39" s="27">
        <f>2*G37*H38/(G37+H38)</f>
        <v>0.5050172599173784</v>
      </c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">
      <c r="A40" s="3"/>
      <c r="B40" s="6" t="s">
        <v>13</v>
      </c>
      <c r="C40" s="5">
        <f>10*C32</f>
        <v>7</v>
      </c>
      <c r="D40" s="5">
        <f>10*D32</f>
        <v>3</v>
      </c>
      <c r="E40" s="6" t="s">
        <v>4</v>
      </c>
      <c r="F40" s="8"/>
      <c r="G40" s="24" t="s">
        <v>19</v>
      </c>
      <c r="H40" s="24" t="s">
        <v>21</v>
      </c>
      <c r="I40" s="24" t="s">
        <v>9</v>
      </c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2">
      <c r="A41" s="3"/>
      <c r="B41" s="37">
        <f>B33*E41</f>
        <v>1.177499999999998</v>
      </c>
      <c r="C41" s="10">
        <f>C33/C40</f>
        <v>8.299999999999999</v>
      </c>
      <c r="D41" s="9">
        <f>-D33/D40</f>
        <v>-6.800000000000002</v>
      </c>
      <c r="E41" s="37">
        <f>SUM(C41:D41)</f>
        <v>1.4999999999999973</v>
      </c>
      <c r="F41" s="24" t="s">
        <v>19</v>
      </c>
      <c r="G41" s="29">
        <f>SQRT(G33*C37)</f>
        <v>0.7837765832710725</v>
      </c>
      <c r="H41" s="28"/>
      <c r="I41" s="8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2">
      <c r="A42" s="3"/>
      <c r="B42" s="37">
        <f>B34*E42</f>
        <v>0.3224999999999994</v>
      </c>
      <c r="C42" s="9">
        <f>-C34/C40</f>
        <v>-1.7000000000000008</v>
      </c>
      <c r="D42" s="10">
        <f>D34/D40</f>
        <v>3.199999999999998</v>
      </c>
      <c r="E42" s="37">
        <f>SUM(C42:D42)</f>
        <v>1.4999999999999971</v>
      </c>
      <c r="F42" s="24" t="s">
        <v>19</v>
      </c>
      <c r="G42" s="8"/>
      <c r="H42" s="29">
        <f>SQRT(H34*D38)</f>
        <v>0.3779996308599155</v>
      </c>
      <c r="I42" s="8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2">
      <c r="A43" s="3"/>
      <c r="B43" s="37">
        <f>SUM(B41:B42)</f>
        <v>1.4999999999999973</v>
      </c>
      <c r="C43" s="37">
        <f>SUM(C41:C42)</f>
        <v>6.599999999999998</v>
      </c>
      <c r="D43" s="37">
        <f>SUM(D41:D42)</f>
        <v>-3.6000000000000036</v>
      </c>
      <c r="E43" s="38">
        <f>B43</f>
        <v>1.4999999999999973</v>
      </c>
      <c r="F43" s="24" t="s">
        <v>9</v>
      </c>
      <c r="G43" s="3"/>
      <c r="H43" s="3"/>
      <c r="I43" s="29">
        <f>SQRT(G41*H42)</f>
        <v>0.5443043809791642</v>
      </c>
      <c r="J43" s="16"/>
      <c r="K43" s="16"/>
      <c r="L43" s="16"/>
      <c r="M43" s="16"/>
      <c r="N43" s="16"/>
      <c r="O43" s="16"/>
      <c r="P43" s="16"/>
      <c r="Q43" s="16"/>
      <c r="R43" s="16"/>
    </row>
    <row r="44" spans="10:18" ht="12">
      <c r="J44" s="16"/>
      <c r="K44" s="16"/>
      <c r="L44" s="16"/>
      <c r="M44" s="16"/>
      <c r="N44" s="16"/>
      <c r="O44" s="16"/>
      <c r="P44" s="16"/>
      <c r="Q44" s="16"/>
      <c r="R44" s="16"/>
    </row>
    <row r="45" spans="10:18" ht="12">
      <c r="J45" s="17"/>
      <c r="K45" s="17"/>
      <c r="L45" s="18"/>
      <c r="M45" s="17"/>
      <c r="N45" s="16"/>
      <c r="O45" s="16"/>
      <c r="P45" s="16"/>
      <c r="Q45" s="16"/>
      <c r="R45" s="16"/>
    </row>
    <row r="46" spans="1:18" ht="12">
      <c r="A46" s="5">
        <f>$A$1</f>
        <v>100</v>
      </c>
      <c r="B46" s="26" t="s">
        <v>22</v>
      </c>
      <c r="C46" s="22" t="s">
        <v>2</v>
      </c>
      <c r="D46" s="22"/>
      <c r="E46" s="22"/>
      <c r="F46" s="3"/>
      <c r="G46" s="8"/>
      <c r="H46" s="8"/>
      <c r="I46" s="3"/>
      <c r="J46" s="17"/>
      <c r="K46" s="17"/>
      <c r="L46" s="17"/>
      <c r="M46" s="17"/>
      <c r="N46" s="16"/>
      <c r="O46" s="16"/>
      <c r="P46" s="16"/>
      <c r="Q46" s="16"/>
      <c r="R46" s="16"/>
    </row>
    <row r="47" spans="1:18" ht="12">
      <c r="A47" s="26"/>
      <c r="B47" s="30">
        <v>-0.15</v>
      </c>
      <c r="C47" s="4">
        <f>C$2</f>
        <v>0.7</v>
      </c>
      <c r="D47" s="4">
        <f>D$2</f>
        <v>0.3</v>
      </c>
      <c r="E47" s="6" t="s">
        <v>11</v>
      </c>
      <c r="F47" s="33" t="s">
        <v>10</v>
      </c>
      <c r="G47" s="20" t="s">
        <v>14</v>
      </c>
      <c r="H47" s="20" t="s">
        <v>15</v>
      </c>
      <c r="I47" s="3"/>
      <c r="J47" s="17"/>
      <c r="K47" s="17"/>
      <c r="L47" s="17"/>
      <c r="M47" s="17"/>
      <c r="N47" s="16"/>
      <c r="O47" s="16"/>
      <c r="P47" s="16"/>
      <c r="Q47" s="16"/>
      <c r="R47" s="16"/>
    </row>
    <row r="48" spans="1:18" ht="12">
      <c r="A48" s="22" t="s">
        <v>0</v>
      </c>
      <c r="B48" s="4">
        <f>E48/$A46</f>
        <v>0.725</v>
      </c>
      <c r="C48" s="11">
        <f>IF($B47&gt;0,C$3*(1-$B47)+C$18*($B47),C$3*(1+$B47)+C$19*(-$B47))</f>
        <v>47.599999999999994</v>
      </c>
      <c r="D48" s="12">
        <f>IF($B47&gt;0,D$3*(1-$B47)+D$18*($B47),D$3*(1+$B47)+D$19*(-$B47))</f>
        <v>24.900000000000006</v>
      </c>
      <c r="E48" s="5">
        <f>SUM(C48:D48)</f>
        <v>72.5</v>
      </c>
      <c r="F48" s="3"/>
      <c r="G48" s="19">
        <f>C48/$E48</f>
        <v>0.656551724137931</v>
      </c>
      <c r="H48" s="8"/>
      <c r="I48" s="3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2">
      <c r="A49" s="22" t="s">
        <v>1</v>
      </c>
      <c r="B49" s="4">
        <f>E49/$A46</f>
        <v>0.275</v>
      </c>
      <c r="C49" s="12">
        <f>IF($B47&gt;0,C$4*(1-$B47)+C$19*($B47),C$4*(1+$B47)+C$18*(-$B47))</f>
        <v>22.400000000000006</v>
      </c>
      <c r="D49" s="11">
        <f>IF($B47&gt;0,D$4*(1-$B47)+D$19*($B47),D$4*(1+$B47)+D$18*(-$B47))</f>
        <v>5.099999999999993</v>
      </c>
      <c r="E49" s="5">
        <f>SUM(C49:D49)</f>
        <v>27.5</v>
      </c>
      <c r="F49" s="3"/>
      <c r="G49" s="8"/>
      <c r="H49" s="19">
        <f>D49/$E49</f>
        <v>0.1854545454545452</v>
      </c>
      <c r="I49" s="3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2">
      <c r="A50" s="26"/>
      <c r="B50" s="6" t="s">
        <v>3</v>
      </c>
      <c r="C50" s="5">
        <f>SUM(C48:C49)</f>
        <v>70</v>
      </c>
      <c r="D50" s="5">
        <f>SUM(D48:D49)</f>
        <v>30</v>
      </c>
      <c r="E50" s="5">
        <f>SUM(E48:E49)</f>
        <v>100</v>
      </c>
      <c r="F50" s="32" t="s">
        <v>6</v>
      </c>
      <c r="G50" s="8"/>
      <c r="H50" s="8"/>
      <c r="I50" s="3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2">
      <c r="A51" s="8"/>
      <c r="B51" s="20" t="s">
        <v>7</v>
      </c>
      <c r="C51" s="8"/>
      <c r="D51" s="8"/>
      <c r="E51" s="8"/>
      <c r="F51" s="19">
        <f>(C48+D49)/$A$1</f>
        <v>0.5269999999999999</v>
      </c>
      <c r="G51" s="21" t="s">
        <v>18</v>
      </c>
      <c r="H51" s="21" t="s">
        <v>20</v>
      </c>
      <c r="I51" s="23" t="s">
        <v>8</v>
      </c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2">
      <c r="A52" s="8"/>
      <c r="B52" s="20" t="s">
        <v>16</v>
      </c>
      <c r="C52" s="19">
        <f>C48/C$5</f>
        <v>0.6799999999999999</v>
      </c>
      <c r="D52" s="8"/>
      <c r="E52" s="8"/>
      <c r="F52" s="21" t="s">
        <v>18</v>
      </c>
      <c r="G52" s="27">
        <f>2*G48*C52/(G48+C52)</f>
        <v>0.6680701754385964</v>
      </c>
      <c r="H52" s="7"/>
      <c r="I52" s="8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2">
      <c r="A53" s="8"/>
      <c r="B53" s="20" t="s">
        <v>17</v>
      </c>
      <c r="C53" s="8"/>
      <c r="D53" s="19">
        <f>D49/D$5</f>
        <v>0.1699999999999998</v>
      </c>
      <c r="E53" s="8"/>
      <c r="F53" s="21" t="s">
        <v>18</v>
      </c>
      <c r="G53" s="7"/>
      <c r="H53" s="27">
        <f>2*H49*D53/(H49+D53)</f>
        <v>0.17739130434782585</v>
      </c>
      <c r="I53" s="28"/>
      <c r="J53" s="16"/>
      <c r="K53" s="16"/>
      <c r="L53" s="16"/>
      <c r="M53" s="16"/>
      <c r="N53" s="16"/>
      <c r="O53" s="16"/>
      <c r="P53" s="16"/>
      <c r="Q53" s="16"/>
      <c r="R53" s="16"/>
    </row>
    <row r="54" spans="1:9" ht="12">
      <c r="A54" s="3"/>
      <c r="B54" s="3"/>
      <c r="C54" s="25" t="s">
        <v>5</v>
      </c>
      <c r="D54" s="14"/>
      <c r="E54" s="15">
        <f>$E58/$A46*($C55+$D55)</f>
        <v>-0.15000000000000036</v>
      </c>
      <c r="F54" s="23" t="s">
        <v>8</v>
      </c>
      <c r="G54" s="8"/>
      <c r="H54" s="8"/>
      <c r="I54" s="27">
        <f>2*G52*H53/(G52+H53)</f>
        <v>0.2803435582822083</v>
      </c>
    </row>
    <row r="55" spans="1:9" ht="12">
      <c r="A55" s="3"/>
      <c r="B55" s="6" t="s">
        <v>13</v>
      </c>
      <c r="C55" s="5">
        <f>10*C47</f>
        <v>7</v>
      </c>
      <c r="D55" s="5">
        <f>10*D47</f>
        <v>3</v>
      </c>
      <c r="E55" s="6" t="s">
        <v>4</v>
      </c>
      <c r="F55" s="8"/>
      <c r="G55" s="24" t="s">
        <v>19</v>
      </c>
      <c r="H55" s="24" t="s">
        <v>21</v>
      </c>
      <c r="I55" s="24" t="s">
        <v>9</v>
      </c>
    </row>
    <row r="56" spans="1:9" ht="12">
      <c r="A56" s="3"/>
      <c r="B56" s="37">
        <f>B48*E56</f>
        <v>-1.0875000000000026</v>
      </c>
      <c r="C56" s="10">
        <f>C48/C55</f>
        <v>6.799999999999999</v>
      </c>
      <c r="D56" s="9">
        <f>-D48/D55</f>
        <v>-8.300000000000002</v>
      </c>
      <c r="E56" s="37">
        <f>SUM(C56:D56)</f>
        <v>-1.5000000000000036</v>
      </c>
      <c r="F56" s="24" t="s">
        <v>19</v>
      </c>
      <c r="G56" s="29">
        <f>SQRT(G48*C52)</f>
        <v>0.6681730108391037</v>
      </c>
      <c r="H56" s="28"/>
      <c r="I56" s="8"/>
    </row>
    <row r="57" spans="1:9" ht="12">
      <c r="A57" s="3"/>
      <c r="B57" s="37">
        <f>B49*E57</f>
        <v>-0.4125000000000008</v>
      </c>
      <c r="C57" s="9">
        <f>-C49/C55</f>
        <v>-3.2000000000000006</v>
      </c>
      <c r="D57" s="10">
        <f>D49/D55</f>
        <v>1.6999999999999977</v>
      </c>
      <c r="E57" s="37">
        <f>SUM(C57:D57)</f>
        <v>-1.5000000000000029</v>
      </c>
      <c r="F57" s="24" t="s">
        <v>19</v>
      </c>
      <c r="G57" s="8"/>
      <c r="H57" s="29">
        <f>SQRT(H49*D53)</f>
        <v>0.17755920907481157</v>
      </c>
      <c r="I57" s="8"/>
    </row>
    <row r="58" spans="1:9" ht="12">
      <c r="A58" s="3"/>
      <c r="B58" s="37">
        <f>SUM(B56:B57)</f>
        <v>-1.5000000000000033</v>
      </c>
      <c r="C58" s="37">
        <f>SUM(C56:C57)</f>
        <v>3.5999999999999983</v>
      </c>
      <c r="D58" s="37">
        <f>SUM(D56:D57)</f>
        <v>-6.600000000000005</v>
      </c>
      <c r="E58" s="38">
        <f>B58</f>
        <v>-1.5000000000000033</v>
      </c>
      <c r="F58" s="24" t="s">
        <v>9</v>
      </c>
      <c r="G58" s="3"/>
      <c r="H58" s="3"/>
      <c r="I58" s="29">
        <f>SQRT(G56*H57)</f>
        <v>0.34444197091778284</v>
      </c>
    </row>
    <row r="59" spans="1:9" ht="12">
      <c r="A59" s="3"/>
      <c r="B59" s="3"/>
      <c r="C59" s="3"/>
      <c r="D59" s="3"/>
      <c r="E59" s="3"/>
      <c r="F59" s="3"/>
      <c r="G59" s="8"/>
      <c r="H59" s="8"/>
      <c r="I59" s="3"/>
    </row>
  </sheetData>
  <printOptions/>
  <pageMargins left="0.7480314960629921" right="0.7480314960629921" top="1.1023622047244095" bottom="0.89" header="0.2362204724409449" footer="0.4330708661417323"/>
  <pageSetup orientation="portrait" paperSize="9" scale="95" r:id="rId1"/>
  <headerFooter alignWithMargins="0">
    <oddFooter>&amp;L&amp;"Arial,Bold Italic"CONFIDENTIAL&amp;C&amp;"Arial,Bold"&amp;F&amp;"Arial,Regular" &amp;D &amp;T&amp;R© 2003 D.M.W.Powers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Flinders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powers</dc:creator>
  <cp:keywords/>
  <dc:description/>
  <cp:lastModifiedBy>David Powers</cp:lastModifiedBy>
  <cp:lastPrinted>2003-05-11T16:37:32Z</cp:lastPrinted>
  <dcterms:created xsi:type="dcterms:W3CDTF">2003-03-06T08:43:42Z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